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255" windowHeight="27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0" i="1" l="1"/>
  <c r="E26" i="1"/>
  <c r="E116" i="1" s="1"/>
  <c r="E119" i="1" s="1"/>
  <c r="E25" i="1"/>
  <c r="E145" i="1" s="1"/>
  <c r="K24" i="1"/>
  <c r="K99" i="1" s="1"/>
  <c r="E24" i="1"/>
  <c r="E114" i="1" s="1"/>
  <c r="E21" i="1"/>
  <c r="E111" i="1" s="1"/>
  <c r="K111" i="1" s="1"/>
  <c r="H16" i="1"/>
  <c r="H17" i="1" s="1"/>
  <c r="B17" i="1" s="1"/>
  <c r="B16" i="1"/>
  <c r="H15" i="1"/>
  <c r="B15" i="1"/>
  <c r="J14" i="1"/>
  <c r="K14" i="1" s="1"/>
  <c r="E14" i="1" s="1"/>
  <c r="E3" i="1"/>
  <c r="E20" i="1" s="1"/>
  <c r="E140" i="1" l="1"/>
  <c r="E80" i="1"/>
  <c r="E30" i="1"/>
  <c r="E22" i="1"/>
  <c r="K30" i="1" s="1"/>
  <c r="E125" i="1"/>
  <c r="E65" i="1"/>
  <c r="E110" i="1"/>
  <c r="E50" i="1"/>
  <c r="E95" i="1"/>
  <c r="E35" i="1"/>
  <c r="K115" i="1"/>
  <c r="I14" i="1"/>
  <c r="C14" i="1" s="1"/>
  <c r="K25" i="1"/>
  <c r="K54" i="1"/>
  <c r="E66" i="1"/>
  <c r="K66" i="1" s="1"/>
  <c r="E69" i="1"/>
  <c r="E71" i="1"/>
  <c r="E74" i="1" s="1"/>
  <c r="E100" i="1"/>
  <c r="K114" i="1"/>
  <c r="E126" i="1"/>
  <c r="K126" i="1" s="1"/>
  <c r="E129" i="1"/>
  <c r="E131" i="1"/>
  <c r="E134" i="1" s="1"/>
  <c r="E29" i="1"/>
  <c r="E55" i="1"/>
  <c r="K69" i="1"/>
  <c r="E81" i="1"/>
  <c r="K81" i="1" s="1"/>
  <c r="E84" i="1"/>
  <c r="E86" i="1"/>
  <c r="E89" i="1" s="1"/>
  <c r="E115" i="1"/>
  <c r="E117" i="1" s="1"/>
  <c r="E121" i="1" s="1"/>
  <c r="K129" i="1"/>
  <c r="E141" i="1"/>
  <c r="K141" i="1" s="1"/>
  <c r="E144" i="1"/>
  <c r="E146" i="1"/>
  <c r="E149" i="1" s="1"/>
  <c r="D14" i="1"/>
  <c r="K21" i="1"/>
  <c r="E36" i="1"/>
  <c r="K36" i="1" s="1"/>
  <c r="E39" i="1"/>
  <c r="E41" i="1"/>
  <c r="E44" i="1" s="1"/>
  <c r="E70" i="1"/>
  <c r="K84" i="1"/>
  <c r="E96" i="1"/>
  <c r="K96" i="1" s="1"/>
  <c r="E99" i="1"/>
  <c r="E101" i="1"/>
  <c r="E104" i="1" s="1"/>
  <c r="E130" i="1"/>
  <c r="K144" i="1"/>
  <c r="E27" i="1"/>
  <c r="E31" i="1" s="1"/>
  <c r="K39" i="1"/>
  <c r="E51" i="1"/>
  <c r="K51" i="1" s="1"/>
  <c r="E54" i="1"/>
  <c r="E56" i="1"/>
  <c r="E59" i="1" s="1"/>
  <c r="E85" i="1"/>
  <c r="E60" i="1" l="1"/>
  <c r="E62" i="1" s="1"/>
  <c r="K50" i="1" s="1"/>
  <c r="K52" i="1" s="1"/>
  <c r="K56" i="1" s="1"/>
  <c r="E52" i="1"/>
  <c r="K60" i="1" s="1"/>
  <c r="K100" i="1"/>
  <c r="E102" i="1"/>
  <c r="E106" i="1" s="1"/>
  <c r="K55" i="1"/>
  <c r="E57" i="1"/>
  <c r="E61" i="1" s="1"/>
  <c r="K40" i="1"/>
  <c r="E42" i="1"/>
  <c r="E46" i="1" s="1"/>
  <c r="K130" i="1"/>
  <c r="E132" i="1"/>
  <c r="E136" i="1" s="1"/>
  <c r="E120" i="1"/>
  <c r="E122" i="1" s="1"/>
  <c r="K110" i="1" s="1"/>
  <c r="K112" i="1" s="1"/>
  <c r="K116" i="1" s="1"/>
  <c r="K117" i="1" s="1"/>
  <c r="E112" i="1"/>
  <c r="K120" i="1" s="1"/>
  <c r="E147" i="1"/>
  <c r="E151" i="1" s="1"/>
  <c r="K145" i="1"/>
  <c r="K70" i="1"/>
  <c r="E72" i="1"/>
  <c r="E76" i="1" s="1"/>
  <c r="E45" i="1"/>
  <c r="E47" i="1" s="1"/>
  <c r="K35" i="1" s="1"/>
  <c r="K37" i="1" s="1"/>
  <c r="K41" i="1" s="1"/>
  <c r="E37" i="1"/>
  <c r="K45" i="1" s="1"/>
  <c r="E75" i="1"/>
  <c r="E77" i="1" s="1"/>
  <c r="K65" i="1" s="1"/>
  <c r="K67" i="1" s="1"/>
  <c r="K71" i="1" s="1"/>
  <c r="E67" i="1"/>
  <c r="K75" i="1" s="1"/>
  <c r="E90" i="1"/>
  <c r="E82" i="1"/>
  <c r="K90" i="1" s="1"/>
  <c r="E87" i="1"/>
  <c r="E91" i="1" s="1"/>
  <c r="E92" i="1" s="1"/>
  <c r="K80" i="1" s="1"/>
  <c r="K82" i="1" s="1"/>
  <c r="K86" i="1" s="1"/>
  <c r="K85" i="1"/>
  <c r="E32" i="1"/>
  <c r="K20" i="1" s="1"/>
  <c r="K22" i="1" s="1"/>
  <c r="K26" i="1" s="1"/>
  <c r="K27" i="1" s="1"/>
  <c r="E105" i="1"/>
  <c r="E107" i="1" s="1"/>
  <c r="K95" i="1" s="1"/>
  <c r="K97" i="1" s="1"/>
  <c r="K101" i="1" s="1"/>
  <c r="E97" i="1"/>
  <c r="K105" i="1" s="1"/>
  <c r="E135" i="1"/>
  <c r="E137" i="1" s="1"/>
  <c r="K125" i="1" s="1"/>
  <c r="K127" i="1" s="1"/>
  <c r="K131" i="1" s="1"/>
  <c r="E127" i="1"/>
  <c r="K135" i="1" s="1"/>
  <c r="E150" i="1"/>
  <c r="E152" i="1" s="1"/>
  <c r="K140" i="1" s="1"/>
  <c r="K142" i="1" s="1"/>
  <c r="K146" i="1" s="1"/>
  <c r="E142" i="1"/>
  <c r="K150" i="1" s="1"/>
  <c r="E15" i="1" l="1"/>
  <c r="K119" i="1"/>
  <c r="K121" i="1" s="1"/>
  <c r="K15" i="1" s="1"/>
  <c r="K29" i="1"/>
  <c r="K31" i="1" s="1"/>
  <c r="J16" i="1" s="1"/>
  <c r="D16" i="1"/>
  <c r="K72" i="1"/>
  <c r="K42" i="1"/>
  <c r="K102" i="1"/>
  <c r="K132" i="1"/>
  <c r="K87" i="1"/>
  <c r="K147" i="1"/>
  <c r="K57" i="1"/>
  <c r="E16" i="1" l="1"/>
  <c r="K134" i="1"/>
  <c r="K136" i="1" s="1"/>
  <c r="K16" i="1" s="1"/>
  <c r="K59" i="1"/>
  <c r="K61" i="1" s="1"/>
  <c r="I16" i="1" s="1"/>
  <c r="C16" i="1"/>
  <c r="K104" i="1"/>
  <c r="K106" i="1" s="1"/>
  <c r="J17" i="1" s="1"/>
  <c r="D17" i="1"/>
  <c r="K149" i="1"/>
  <c r="K151" i="1" s="1"/>
  <c r="K17" i="1" s="1"/>
  <c r="E17" i="1"/>
  <c r="K44" i="1"/>
  <c r="K46" i="1" s="1"/>
  <c r="I15" i="1" s="1"/>
  <c r="C15" i="1"/>
  <c r="K89" i="1"/>
  <c r="K91" i="1" s="1"/>
  <c r="J15" i="1" s="1"/>
  <c r="D15" i="1"/>
  <c r="K74" i="1"/>
  <c r="K76" i="1" s="1"/>
  <c r="I17" i="1" s="1"/>
  <c r="C17" i="1"/>
</calcChain>
</file>

<file path=xl/sharedStrings.xml><?xml version="1.0" encoding="utf-8"?>
<sst xmlns="http://schemas.openxmlformats.org/spreadsheetml/2006/main" count="217" uniqueCount="44">
  <si>
    <t>Six inputs (Best Guess):</t>
  </si>
  <si>
    <t>Share price</t>
  </si>
  <si>
    <t>Return on equity (ROE)</t>
  </si>
  <si>
    <t>Dividend rate</t>
  </si>
  <si>
    <t>Core growth estimate</t>
  </si>
  <si>
    <t>Earnings per share (EPS)</t>
  </si>
  <si>
    <t>Free growth estimate</t>
  </si>
  <si>
    <t>Scenario Testing:</t>
  </si>
  <si>
    <t>ROE #1</t>
  </si>
  <si>
    <t>Core Growth #1</t>
  </si>
  <si>
    <t>ROE #2</t>
  </si>
  <si>
    <t>Core Growth #2</t>
  </si>
  <si>
    <t>Results:</t>
  </si>
  <si>
    <t>Future Dividend Growth Estimates</t>
  </si>
  <si>
    <t>Total Return Estimates 
(Dividend Yield + Dividend Growth)</t>
  </si>
  <si>
    <t>Core Growth Estimates</t>
  </si>
  <si>
    <t>Return on Equity Estimates</t>
  </si>
  <si>
    <t>Scenario #1 (Best Guess)</t>
  </si>
  <si>
    <t>Dividend Rate</t>
  </si>
  <si>
    <t>Funding Gap</t>
  </si>
  <si>
    <t xml:space="preserve">  divided by: Share Price</t>
  </si>
  <si>
    <t>Current Yield</t>
  </si>
  <si>
    <t>Share Change</t>
  </si>
  <si>
    <t xml:space="preserve">Core Growth Estimate </t>
  </si>
  <si>
    <t>Free Growth Estimate</t>
  </si>
  <si>
    <t xml:space="preserve">  dividend by: Return on Equity</t>
  </si>
  <si>
    <t xml:space="preserve">  plus: Core Growth</t>
  </si>
  <si>
    <t xml:space="preserve">  multiplied by: Earnings Per Share</t>
  </si>
  <si>
    <t xml:space="preserve">  plus: Share Change</t>
  </si>
  <si>
    <t>Cost of Growth</t>
  </si>
  <si>
    <t>Total Dividend Growth</t>
  </si>
  <si>
    <t>Earnings Per Share</t>
  </si>
  <si>
    <t xml:space="preserve">  minus: Dividend</t>
  </si>
  <si>
    <t xml:space="preserve">  plus: Dividend Yield</t>
  </si>
  <si>
    <t xml:space="preserve">  minus: Cost of Growth</t>
  </si>
  <si>
    <t>Projected Total  Return</t>
  </si>
  <si>
    <t>Scenario #2</t>
  </si>
  <si>
    <t>Scenario #3</t>
  </si>
  <si>
    <t>Scenario #4</t>
  </si>
  <si>
    <t>Scenario #5</t>
  </si>
  <si>
    <t>Scenario #6</t>
  </si>
  <si>
    <t>Scenario #7</t>
  </si>
  <si>
    <t>Scenario #8</t>
  </si>
  <si>
    <t>Scenario #9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</si>
</sst>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5" x14ac:knownFonts="1">
    <font>
      <sz val="10"/>
      <color rgb="FF000000"/>
      <name val="Arial"/>
    </font>
    <font>
      <b/>
      <u/>
      <sz val="10"/>
      <name val="Arial"/>
    </font>
    <font>
      <u/>
      <sz val="1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164" fontId="3" fillId="2" borderId="0" xfId="0" applyNumberFormat="1" applyFont="1" applyFill="1"/>
    <xf numFmtId="0" fontId="3" fillId="2" borderId="0" xfId="0" applyFont="1" applyFill="1" applyAlignme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164" fontId="3" fillId="3" borderId="0" xfId="0" applyNumberFormat="1" applyFont="1" applyFill="1" applyAlignment="1"/>
    <xf numFmtId="165" fontId="3" fillId="3" borderId="0" xfId="0" applyNumberFormat="1" applyFont="1" applyFill="1" applyAlignment="1"/>
    <xf numFmtId="165" fontId="3" fillId="3" borderId="0" xfId="0" applyNumberFormat="1" applyFont="1" applyFill="1"/>
    <xf numFmtId="0" fontId="3" fillId="2" borderId="0" xfId="0" applyFont="1" applyFill="1" applyAlignment="1">
      <alignment vertical="top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/>
    <xf numFmtId="0" fontId="4" fillId="2" borderId="0" xfId="0" applyFont="1" applyFill="1" applyAlignment="1"/>
    <xf numFmtId="165" fontId="3" fillId="2" borderId="0" xfId="0" applyNumberFormat="1" applyFont="1" applyFill="1"/>
    <xf numFmtId="10" fontId="3" fillId="2" borderId="0" xfId="0" applyNumberFormat="1" applyFont="1" applyFill="1"/>
    <xf numFmtId="165" fontId="3" fillId="2" borderId="0" xfId="0" applyNumberFormat="1" applyFont="1" applyFill="1" applyAlignment="1"/>
    <xf numFmtId="0" fontId="3" fillId="2" borderId="7" xfId="0" applyFont="1" applyFill="1" applyBorder="1"/>
    <xf numFmtId="0" fontId="0" fillId="0" borderId="0" xfId="0" applyFont="1" applyAlignment="1"/>
    <xf numFmtId="0" fontId="3" fillId="0" borderId="7" xfId="0" applyFont="1" applyBorder="1"/>
    <xf numFmtId="0" fontId="3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2" borderId="1" xfId="0" applyFont="1" applyFill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/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026"/>
  <sheetViews>
    <sheetView tabSelected="1" workbookViewId="0"/>
  </sheetViews>
  <sheetFormatPr defaultColWidth="14.42578125" defaultRowHeight="12.75" x14ac:dyDescent="0.2"/>
  <cols>
    <col min="1" max="11" width="7.5703125" customWidth="1"/>
    <col min="14" max="14" width="6.42578125" customWidth="1"/>
  </cols>
  <sheetData>
    <row r="1" spans="1:34" x14ac:dyDescent="0.2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5"/>
      <c r="L1" s="5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">
      <c r="A2" s="4" t="s">
        <v>1</v>
      </c>
      <c r="B2" s="4"/>
      <c r="C2" s="4"/>
      <c r="D2" s="4"/>
      <c r="E2" s="7">
        <v>71.709999999999994</v>
      </c>
      <c r="F2" s="4"/>
      <c r="G2" s="4" t="s">
        <v>2</v>
      </c>
      <c r="H2" s="4"/>
      <c r="I2" s="4"/>
      <c r="J2" s="4"/>
      <c r="K2" s="8">
        <v>0.14000000000000001</v>
      </c>
      <c r="L2" s="5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">
      <c r="A3" s="4" t="s">
        <v>3</v>
      </c>
      <c r="B3" s="4"/>
      <c r="C3" s="4"/>
      <c r="D3" s="4"/>
      <c r="E3" s="7">
        <f>0.85*4</f>
        <v>3.4</v>
      </c>
      <c r="F3" s="4"/>
      <c r="G3" s="4" t="s">
        <v>4</v>
      </c>
      <c r="H3" s="4"/>
      <c r="I3" s="4"/>
      <c r="J3" s="4"/>
      <c r="K3" s="8">
        <v>0.05</v>
      </c>
      <c r="L3" s="5"/>
      <c r="M3" s="6"/>
      <c r="N3" s="6"/>
      <c r="O3" s="6"/>
      <c r="P3" s="6"/>
      <c r="Q3" s="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">
      <c r="A4" s="4" t="s">
        <v>5</v>
      </c>
      <c r="B4" s="4"/>
      <c r="C4" s="4"/>
      <c r="D4" s="4"/>
      <c r="E4" s="7">
        <v>7.05</v>
      </c>
      <c r="F4" s="4"/>
      <c r="G4" s="4" t="s">
        <v>6</v>
      </c>
      <c r="H4" s="4"/>
      <c r="I4" s="4"/>
      <c r="J4" s="4"/>
      <c r="K4" s="9">
        <v>0</v>
      </c>
      <c r="L4" s="5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A5" s="5"/>
      <c r="B5" s="5"/>
      <c r="C5" s="5"/>
      <c r="D5" s="5"/>
      <c r="E5" s="5"/>
      <c r="F5" s="4"/>
      <c r="G5" s="4"/>
      <c r="H5" s="4"/>
      <c r="I5" s="4"/>
      <c r="J5" s="4"/>
      <c r="K5" s="5"/>
      <c r="L5" s="5"/>
      <c r="M5" s="6"/>
      <c r="N5" s="6"/>
      <c r="O5" s="6"/>
      <c r="P5" s="6"/>
      <c r="Q5" s="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">
      <c r="A6" s="1" t="s">
        <v>7</v>
      </c>
      <c r="B6" s="2"/>
      <c r="C6" s="2"/>
      <c r="D6" s="2"/>
      <c r="E6" s="5"/>
      <c r="F6" s="4"/>
      <c r="G6" s="4"/>
      <c r="H6" s="4"/>
      <c r="I6" s="4"/>
      <c r="J6" s="4"/>
      <c r="K6" s="5"/>
      <c r="L6" s="5"/>
      <c r="M6" s="6"/>
      <c r="N6" s="6"/>
      <c r="O6" s="6"/>
      <c r="P6" s="6"/>
      <c r="Q6" s="6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">
      <c r="A7" s="4" t="s">
        <v>8</v>
      </c>
      <c r="B7" s="4"/>
      <c r="C7" s="4"/>
      <c r="D7" s="4"/>
      <c r="E7" s="8">
        <v>-0.02</v>
      </c>
      <c r="F7" s="4"/>
      <c r="G7" s="4" t="s">
        <v>9</v>
      </c>
      <c r="H7" s="4"/>
      <c r="I7" s="4"/>
      <c r="J7" s="4"/>
      <c r="K7" s="8">
        <v>-0.02</v>
      </c>
      <c r="L7" s="5"/>
      <c r="M7" s="6"/>
      <c r="N7" s="6"/>
      <c r="O7" s="6"/>
      <c r="P7" s="6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">
      <c r="A8" s="4" t="s">
        <v>10</v>
      </c>
      <c r="B8" s="4"/>
      <c r="C8" s="4"/>
      <c r="D8" s="4"/>
      <c r="E8" s="8">
        <v>0.02</v>
      </c>
      <c r="F8" s="4"/>
      <c r="G8" s="4" t="s">
        <v>11</v>
      </c>
      <c r="H8" s="4"/>
      <c r="I8" s="4"/>
      <c r="J8" s="4"/>
      <c r="K8" s="8">
        <v>0.02</v>
      </c>
      <c r="L8" s="5"/>
      <c r="M8" s="6"/>
      <c r="N8" s="6"/>
      <c r="O8" s="6"/>
      <c r="P8" s="6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">
      <c r="A9" s="5"/>
      <c r="B9" s="5"/>
      <c r="C9" s="5"/>
      <c r="D9" s="5"/>
      <c r="E9" s="3"/>
      <c r="F9" s="4"/>
      <c r="G9" s="4"/>
      <c r="H9" s="4"/>
      <c r="I9" s="4"/>
      <c r="J9" s="4"/>
      <c r="K9" s="5"/>
      <c r="L9" s="5"/>
      <c r="M9" s="6"/>
      <c r="N9" s="6"/>
      <c r="O9" s="6"/>
      <c r="P9" s="6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">
      <c r="A10" s="1" t="s">
        <v>12</v>
      </c>
      <c r="B10" s="5"/>
      <c r="C10" s="5"/>
      <c r="D10" s="5"/>
      <c r="E10" s="5"/>
      <c r="F10" s="4"/>
      <c r="G10" s="4"/>
      <c r="H10" s="4"/>
      <c r="I10" s="4"/>
      <c r="J10" s="4"/>
      <c r="K10" s="5"/>
      <c r="L10" s="5"/>
      <c r="M10" s="6"/>
      <c r="N10" s="6"/>
      <c r="O10" s="6"/>
      <c r="P10" s="6"/>
      <c r="Q10" s="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">
      <c r="A11" s="26" t="s">
        <v>13</v>
      </c>
      <c r="B11" s="23"/>
      <c r="C11" s="23"/>
      <c r="D11" s="23"/>
      <c r="E11" s="24"/>
      <c r="F11" s="10"/>
      <c r="G11" s="26" t="s">
        <v>14</v>
      </c>
      <c r="H11" s="23"/>
      <c r="I11" s="23"/>
      <c r="J11" s="23"/>
      <c r="K11" s="24"/>
      <c r="L11" s="5"/>
      <c r="M11" s="6"/>
      <c r="N11" s="6"/>
      <c r="O11" s="6"/>
      <c r="P11" s="6"/>
      <c r="Q11" s="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">
      <c r="A12" s="25"/>
      <c r="B12" s="27"/>
      <c r="C12" s="27"/>
      <c r="D12" s="27"/>
      <c r="E12" s="28"/>
      <c r="F12" s="10"/>
      <c r="G12" s="25"/>
      <c r="H12" s="27"/>
      <c r="I12" s="27"/>
      <c r="J12" s="27"/>
      <c r="K12" s="28"/>
      <c r="L12" s="5"/>
      <c r="M12" s="6"/>
      <c r="N12" s="6"/>
      <c r="O12" s="6"/>
      <c r="P12" s="6"/>
      <c r="Q12" s="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">
      <c r="A13" s="19"/>
      <c r="B13" s="20"/>
      <c r="C13" s="22" t="s">
        <v>15</v>
      </c>
      <c r="D13" s="23"/>
      <c r="E13" s="24"/>
      <c r="F13" s="4"/>
      <c r="G13" s="19"/>
      <c r="H13" s="20"/>
      <c r="I13" s="22" t="s">
        <v>15</v>
      </c>
      <c r="J13" s="23"/>
      <c r="K13" s="24"/>
      <c r="L13" s="5"/>
      <c r="M13" s="6"/>
      <c r="N13" s="6"/>
      <c r="O13" s="6"/>
      <c r="P13" s="6"/>
      <c r="Q13" s="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">
      <c r="A14" s="21"/>
      <c r="B14" s="20"/>
      <c r="C14" s="11">
        <f t="shared" ref="C14:E14" si="0">I14</f>
        <v>3.0000000000000002E-2</v>
      </c>
      <c r="D14" s="12">
        <f t="shared" si="0"/>
        <v>0.05</v>
      </c>
      <c r="E14" s="13">
        <f t="shared" si="0"/>
        <v>7.0000000000000007E-2</v>
      </c>
      <c r="F14" s="4"/>
      <c r="G14" s="21"/>
      <c r="H14" s="20"/>
      <c r="I14" s="11">
        <f>J14+K7</f>
        <v>3.0000000000000002E-2</v>
      </c>
      <c r="J14" s="12">
        <f>E24</f>
        <v>0.05</v>
      </c>
      <c r="K14" s="13">
        <f>J14+K8</f>
        <v>7.0000000000000007E-2</v>
      </c>
      <c r="L14" s="5"/>
      <c r="M14" s="6"/>
      <c r="N14" s="6"/>
      <c r="O14" s="6"/>
      <c r="P14" s="6"/>
      <c r="Q14" s="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100000000000001" customHeight="1" x14ac:dyDescent="0.2">
      <c r="A15" s="29" t="s">
        <v>16</v>
      </c>
      <c r="B15" s="32">
        <f t="shared" ref="B15:B17" si="1">H15</f>
        <v>0.12000000000000001</v>
      </c>
      <c r="C15" s="33">
        <f>K42</f>
        <v>5.6321294101241114E-2</v>
      </c>
      <c r="D15" s="33">
        <f>K87</f>
        <v>5.9935852740203605E-2</v>
      </c>
      <c r="E15" s="34">
        <f>K117</f>
        <v>6.3550411379166089E-2</v>
      </c>
      <c r="F15" s="4"/>
      <c r="G15" s="29" t="s">
        <v>16</v>
      </c>
      <c r="H15" s="32">
        <f>H16+E7</f>
        <v>0.12000000000000001</v>
      </c>
      <c r="I15" s="33">
        <f>K46</f>
        <v>0.10373448612466882</v>
      </c>
      <c r="J15" s="33">
        <f>K91</f>
        <v>0.1073490447636313</v>
      </c>
      <c r="K15" s="34">
        <f>K121</f>
        <v>0.11096360340259379</v>
      </c>
      <c r="L15" s="5"/>
      <c r="M15" s="6"/>
      <c r="N15" s="6"/>
      <c r="O15" s="6"/>
      <c r="P15" s="6"/>
      <c r="Q15" s="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100000000000001" customHeight="1" x14ac:dyDescent="0.2">
      <c r="A16" s="30"/>
      <c r="B16" s="35">
        <f t="shared" si="1"/>
        <v>0.14000000000000001</v>
      </c>
      <c r="C16" s="33">
        <f>K57</f>
        <v>5.9832460107177729E-2</v>
      </c>
      <c r="D16" s="33">
        <f>K27</f>
        <v>6.5787796083431285E-2</v>
      </c>
      <c r="E16" s="34">
        <f>K132</f>
        <v>7.1743132059684855E-2</v>
      </c>
      <c r="F16" s="4"/>
      <c r="G16" s="30"/>
      <c r="H16" s="35">
        <f>E25</f>
        <v>0.14000000000000001</v>
      </c>
      <c r="I16" s="33">
        <f>K61</f>
        <v>0.10724565213060543</v>
      </c>
      <c r="J16" s="33">
        <f>K31</f>
        <v>0.11320098810685898</v>
      </c>
      <c r="K16" s="34">
        <f>K136</f>
        <v>0.11915632408311255</v>
      </c>
      <c r="L16" s="5"/>
      <c r="M16" s="6"/>
      <c r="N16" s="6"/>
      <c r="O16" s="6"/>
      <c r="P16" s="6"/>
      <c r="Q16" s="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100000000000001" customHeight="1" x14ac:dyDescent="0.2">
      <c r="A17" s="31"/>
      <c r="B17" s="36">
        <f t="shared" si="1"/>
        <v>0.16</v>
      </c>
      <c r="C17" s="37">
        <f>K72</f>
        <v>6.2465834611630189E-2</v>
      </c>
      <c r="D17" s="37">
        <f>K102</f>
        <v>7.0176753590852042E-2</v>
      </c>
      <c r="E17" s="38">
        <f>K147</f>
        <v>7.788767257007391E-2</v>
      </c>
      <c r="F17" s="4"/>
      <c r="G17" s="31"/>
      <c r="H17" s="36">
        <f>H16+E8</f>
        <v>0.16</v>
      </c>
      <c r="I17" s="37">
        <f>K76</f>
        <v>0.10987902663505789</v>
      </c>
      <c r="J17" s="37">
        <f>K106</f>
        <v>0.11758994561427974</v>
      </c>
      <c r="K17" s="38">
        <f>K151</f>
        <v>0.12530086459350159</v>
      </c>
      <c r="L17" s="5"/>
      <c r="M17" s="6"/>
      <c r="N17" s="6"/>
      <c r="O17" s="6"/>
      <c r="P17" s="6"/>
      <c r="Q17" s="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">
      <c r="A18" s="5"/>
      <c r="B18" s="5"/>
      <c r="C18" s="5"/>
      <c r="D18" s="5"/>
      <c r="E18" s="5"/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">
      <c r="A19" s="1" t="s">
        <v>17</v>
      </c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">
      <c r="A20" s="4" t="s">
        <v>18</v>
      </c>
      <c r="B20" s="4"/>
      <c r="C20" s="4"/>
      <c r="D20" s="4"/>
      <c r="E20" s="14">
        <f>E3</f>
        <v>3.4</v>
      </c>
      <c r="F20" s="4"/>
      <c r="G20" s="4" t="s">
        <v>19</v>
      </c>
      <c r="H20" s="4"/>
      <c r="I20" s="4"/>
      <c r="J20" s="4"/>
      <c r="K20" s="3">
        <f>E32</f>
        <v>1.1321428571428571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">
      <c r="A21" s="4" t="s">
        <v>20</v>
      </c>
      <c r="B21" s="4"/>
      <c r="C21" s="4"/>
      <c r="D21" s="4"/>
      <c r="E21" s="14">
        <f>E2</f>
        <v>71.709999999999994</v>
      </c>
      <c r="F21" s="4"/>
      <c r="G21" s="4" t="s">
        <v>20</v>
      </c>
      <c r="H21" s="4"/>
      <c r="I21" s="4"/>
      <c r="J21" s="4"/>
      <c r="K21" s="3">
        <f>E21</f>
        <v>71.709999999999994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">
      <c r="A22" s="15" t="s">
        <v>21</v>
      </c>
      <c r="B22" s="15"/>
      <c r="C22" s="15"/>
      <c r="D22" s="15"/>
      <c r="E22" s="16">
        <f>E20/E21</f>
        <v>4.7413192023427697E-2</v>
      </c>
      <c r="F22" s="15"/>
      <c r="G22" s="15" t="s">
        <v>22</v>
      </c>
      <c r="H22" s="15"/>
      <c r="I22" s="15"/>
      <c r="J22" s="15"/>
      <c r="K22" s="17">
        <f>K20/K21</f>
        <v>1.5787796083431282E-2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">
      <c r="A24" s="15" t="s">
        <v>23</v>
      </c>
      <c r="B24" s="15"/>
      <c r="C24" s="15"/>
      <c r="D24" s="15"/>
      <c r="E24" s="18">
        <f>K3</f>
        <v>0.05</v>
      </c>
      <c r="F24" s="4"/>
      <c r="G24" s="4" t="s">
        <v>24</v>
      </c>
      <c r="H24" s="4"/>
      <c r="I24" s="4"/>
      <c r="J24" s="4"/>
      <c r="K24" s="16">
        <f>K4</f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">
      <c r="A25" s="4" t="s">
        <v>25</v>
      </c>
      <c r="B25" s="4"/>
      <c r="C25" s="4"/>
      <c r="D25" s="4"/>
      <c r="E25" s="18">
        <f>K2</f>
        <v>0.14000000000000001</v>
      </c>
      <c r="F25" s="4"/>
      <c r="G25" s="4" t="s">
        <v>26</v>
      </c>
      <c r="H25" s="4"/>
      <c r="I25" s="4"/>
      <c r="J25" s="4"/>
      <c r="K25" s="16">
        <f>E24</f>
        <v>0.05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">
      <c r="A26" s="4" t="s">
        <v>27</v>
      </c>
      <c r="B26" s="4"/>
      <c r="C26" s="4"/>
      <c r="D26" s="4"/>
      <c r="E26" s="14">
        <f>E4</f>
        <v>7.05</v>
      </c>
      <c r="F26" s="15"/>
      <c r="G26" s="4" t="s">
        <v>28</v>
      </c>
      <c r="H26" s="4"/>
      <c r="I26" s="4"/>
      <c r="J26" s="4"/>
      <c r="K26" s="17">
        <f>K22</f>
        <v>1.5787796083431282E-2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">
      <c r="A27" s="15" t="s">
        <v>29</v>
      </c>
      <c r="B27" s="15"/>
      <c r="C27" s="15"/>
      <c r="D27" s="15"/>
      <c r="E27" s="3">
        <f>E24/E25*E26</f>
        <v>2.5178571428571428</v>
      </c>
      <c r="F27" s="5"/>
      <c r="G27" s="15" t="s">
        <v>30</v>
      </c>
      <c r="H27" s="15"/>
      <c r="I27" s="15"/>
      <c r="J27" s="15"/>
      <c r="K27" s="16">
        <f>K25+K26+K24</f>
        <v>6.5787796083431285E-2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">
      <c r="A29" s="4" t="s">
        <v>31</v>
      </c>
      <c r="B29" s="4"/>
      <c r="C29" s="4"/>
      <c r="D29" s="4"/>
      <c r="E29" s="14">
        <f>E26</f>
        <v>7.05</v>
      </c>
      <c r="F29" s="4"/>
      <c r="G29" s="4" t="s">
        <v>30</v>
      </c>
      <c r="H29" s="4"/>
      <c r="I29" s="4"/>
      <c r="J29" s="4"/>
      <c r="K29" s="16">
        <f>K27</f>
        <v>6.5787796083431285E-2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">
      <c r="A30" s="4" t="s">
        <v>32</v>
      </c>
      <c r="B30" s="4"/>
      <c r="C30" s="4"/>
      <c r="D30" s="4"/>
      <c r="E30" s="3">
        <f>-E20</f>
        <v>-3.4</v>
      </c>
      <c r="F30" s="4"/>
      <c r="G30" s="4" t="s">
        <v>33</v>
      </c>
      <c r="H30" s="4"/>
      <c r="I30" s="4"/>
      <c r="J30" s="4"/>
      <c r="K30" s="16">
        <f>E22</f>
        <v>4.7413192023427697E-2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">
      <c r="A31" s="4" t="s">
        <v>34</v>
      </c>
      <c r="B31" s="4"/>
      <c r="C31" s="4"/>
      <c r="D31" s="4"/>
      <c r="E31" s="3">
        <f>-E27</f>
        <v>-2.5178571428571428</v>
      </c>
      <c r="F31" s="15"/>
      <c r="G31" s="15" t="s">
        <v>35</v>
      </c>
      <c r="H31" s="15"/>
      <c r="I31" s="15"/>
      <c r="J31" s="15"/>
      <c r="K31" s="16">
        <f>K29+K30</f>
        <v>0.11320098810685898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">
      <c r="A32" s="15" t="s">
        <v>19</v>
      </c>
      <c r="B32" s="15"/>
      <c r="C32" s="15"/>
      <c r="D32" s="15"/>
      <c r="E32" s="3">
        <f>SUM(E29:E31)</f>
        <v>1.1321428571428571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">
      <c r="A34" s="1" t="s">
        <v>36</v>
      </c>
      <c r="B34" s="1"/>
      <c r="C34" s="1"/>
      <c r="D34" s="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">
      <c r="A35" s="4" t="s">
        <v>18</v>
      </c>
      <c r="B35" s="4"/>
      <c r="C35" s="4"/>
      <c r="D35" s="4"/>
      <c r="E35" s="14">
        <f>$E$20</f>
        <v>3.4</v>
      </c>
      <c r="F35" s="4"/>
      <c r="G35" s="4" t="s">
        <v>19</v>
      </c>
      <c r="H35" s="4"/>
      <c r="I35" s="4"/>
      <c r="J35" s="4"/>
      <c r="K35" s="3">
        <f>E47</f>
        <v>1.8875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">
      <c r="A36" s="4" t="s">
        <v>20</v>
      </c>
      <c r="B36" s="4"/>
      <c r="C36" s="4"/>
      <c r="D36" s="4"/>
      <c r="E36" s="14">
        <f>$E$21</f>
        <v>71.709999999999994</v>
      </c>
      <c r="F36" s="4"/>
      <c r="G36" s="4" t="s">
        <v>20</v>
      </c>
      <c r="H36" s="4"/>
      <c r="I36" s="4"/>
      <c r="J36" s="4"/>
      <c r="K36" s="3">
        <f>E36</f>
        <v>71.709999999999994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">
      <c r="A37" s="15" t="s">
        <v>21</v>
      </c>
      <c r="B37" s="15"/>
      <c r="C37" s="15"/>
      <c r="D37" s="15"/>
      <c r="E37" s="16">
        <f>E35/E36</f>
        <v>4.7413192023427697E-2</v>
      </c>
      <c r="F37" s="15"/>
      <c r="G37" s="15" t="s">
        <v>22</v>
      </c>
      <c r="H37" s="15"/>
      <c r="I37" s="15"/>
      <c r="J37" s="15"/>
      <c r="K37" s="17">
        <f>K35/K36</f>
        <v>2.6321294101241111E-2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">
      <c r="A39" s="15" t="s">
        <v>23</v>
      </c>
      <c r="B39" s="15"/>
      <c r="C39" s="15"/>
      <c r="D39" s="15"/>
      <c r="E39" s="18">
        <f>$E$24+$K$7</f>
        <v>3.0000000000000002E-2</v>
      </c>
      <c r="F39" s="4"/>
      <c r="G39" s="4" t="s">
        <v>24</v>
      </c>
      <c r="H39" s="4"/>
      <c r="I39" s="4"/>
      <c r="J39" s="4"/>
      <c r="K39" s="16">
        <f>$K$24</f>
        <v>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">
      <c r="A40" s="4" t="s">
        <v>25</v>
      </c>
      <c r="B40" s="4"/>
      <c r="C40" s="4"/>
      <c r="D40" s="4"/>
      <c r="E40" s="18">
        <f>$E$25+$E$7</f>
        <v>0.12000000000000001</v>
      </c>
      <c r="F40" s="4"/>
      <c r="G40" s="4" t="s">
        <v>26</v>
      </c>
      <c r="H40" s="4"/>
      <c r="I40" s="4"/>
      <c r="J40" s="4"/>
      <c r="K40" s="16">
        <f>E39</f>
        <v>3.0000000000000002E-2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">
      <c r="A41" s="4" t="s">
        <v>27</v>
      </c>
      <c r="B41" s="4"/>
      <c r="C41" s="4"/>
      <c r="D41" s="4"/>
      <c r="E41" s="14">
        <f>$E$26</f>
        <v>7.05</v>
      </c>
      <c r="F41" s="15"/>
      <c r="G41" s="4" t="s">
        <v>28</v>
      </c>
      <c r="H41" s="4"/>
      <c r="I41" s="4"/>
      <c r="J41" s="4"/>
      <c r="K41" s="17">
        <f>K37</f>
        <v>2.6321294101241111E-2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">
      <c r="A42" s="15" t="s">
        <v>29</v>
      </c>
      <c r="B42" s="15"/>
      <c r="C42" s="15"/>
      <c r="D42" s="15"/>
      <c r="E42" s="3">
        <f>E39/E40*E41</f>
        <v>1.7625</v>
      </c>
      <c r="F42" s="5"/>
      <c r="G42" s="15" t="s">
        <v>30</v>
      </c>
      <c r="H42" s="15"/>
      <c r="I42" s="15"/>
      <c r="J42" s="15"/>
      <c r="K42" s="16">
        <f>K40+K41+K39</f>
        <v>5.6321294101241114E-2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4" t="s">
        <v>31</v>
      </c>
      <c r="B44" s="4"/>
      <c r="C44" s="4"/>
      <c r="D44" s="4"/>
      <c r="E44" s="14">
        <f>E41</f>
        <v>7.05</v>
      </c>
      <c r="F44" s="4"/>
      <c r="G44" s="4" t="s">
        <v>30</v>
      </c>
      <c r="H44" s="4"/>
      <c r="I44" s="4"/>
      <c r="J44" s="4"/>
      <c r="K44" s="16">
        <f>K42</f>
        <v>5.6321294101241114E-2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4" t="s">
        <v>32</v>
      </c>
      <c r="B45" s="4"/>
      <c r="C45" s="4"/>
      <c r="D45" s="4"/>
      <c r="E45" s="3">
        <f>-E35</f>
        <v>-3.4</v>
      </c>
      <c r="F45" s="4"/>
      <c r="G45" s="4" t="s">
        <v>33</v>
      </c>
      <c r="H45" s="4"/>
      <c r="I45" s="4"/>
      <c r="J45" s="4"/>
      <c r="K45" s="16">
        <f>E37</f>
        <v>4.7413192023427697E-2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4" t="s">
        <v>34</v>
      </c>
      <c r="B46" s="4"/>
      <c r="C46" s="4"/>
      <c r="D46" s="4"/>
      <c r="E46" s="3">
        <f>-E42</f>
        <v>-1.7625</v>
      </c>
      <c r="F46" s="15"/>
      <c r="G46" s="15" t="s">
        <v>35</v>
      </c>
      <c r="H46" s="15"/>
      <c r="I46" s="15"/>
      <c r="J46" s="15"/>
      <c r="K46" s="16">
        <f>K44+K45</f>
        <v>0.10373448612466882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15" t="s">
        <v>19</v>
      </c>
      <c r="B47" s="15"/>
      <c r="C47" s="15"/>
      <c r="D47" s="15"/>
      <c r="E47" s="3">
        <f>SUM(E44:E46)</f>
        <v>1.8875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2"/>
      <c r="B48" s="1"/>
      <c r="C48" s="1"/>
      <c r="D48" s="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1" t="s">
        <v>37</v>
      </c>
      <c r="B49" s="1"/>
      <c r="C49" s="1"/>
      <c r="D49" s="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4" t="s">
        <v>18</v>
      </c>
      <c r="B50" s="4"/>
      <c r="C50" s="4"/>
      <c r="D50" s="4"/>
      <c r="E50" s="14">
        <f>$E$20</f>
        <v>3.4</v>
      </c>
      <c r="F50" s="4"/>
      <c r="G50" s="4" t="s">
        <v>19</v>
      </c>
      <c r="H50" s="4"/>
      <c r="I50" s="4"/>
      <c r="J50" s="4"/>
      <c r="K50" s="3">
        <f>E62</f>
        <v>2.1392857142857142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4" t="s">
        <v>20</v>
      </c>
      <c r="B51" s="4"/>
      <c r="C51" s="4"/>
      <c r="D51" s="4"/>
      <c r="E51" s="14">
        <f>$E$21</f>
        <v>71.709999999999994</v>
      </c>
      <c r="F51" s="4"/>
      <c r="G51" s="4" t="s">
        <v>20</v>
      </c>
      <c r="H51" s="4"/>
      <c r="I51" s="4"/>
      <c r="J51" s="4"/>
      <c r="K51" s="3">
        <f>E51</f>
        <v>71.709999999999994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15" t="s">
        <v>21</v>
      </c>
      <c r="B52" s="15"/>
      <c r="C52" s="15"/>
      <c r="D52" s="15"/>
      <c r="E52" s="16">
        <f>E50/E51</f>
        <v>4.7413192023427697E-2</v>
      </c>
      <c r="F52" s="15"/>
      <c r="G52" s="15" t="s">
        <v>22</v>
      </c>
      <c r="H52" s="15"/>
      <c r="I52" s="15"/>
      <c r="J52" s="15"/>
      <c r="K52" s="17">
        <f>K50/K51</f>
        <v>2.9832460107177723E-2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15" t="s">
        <v>23</v>
      </c>
      <c r="B54" s="15"/>
      <c r="C54" s="15"/>
      <c r="D54" s="15"/>
      <c r="E54" s="18">
        <f>$E$24+$K$7</f>
        <v>3.0000000000000002E-2</v>
      </c>
      <c r="F54" s="4"/>
      <c r="G54" s="4" t="s">
        <v>24</v>
      </c>
      <c r="H54" s="4"/>
      <c r="I54" s="4"/>
      <c r="J54" s="4"/>
      <c r="K54" s="16">
        <f>$K$24</f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4" t="s">
        <v>25</v>
      </c>
      <c r="B55" s="4"/>
      <c r="C55" s="4"/>
      <c r="D55" s="4"/>
      <c r="E55" s="18">
        <f>$E$25</f>
        <v>0.14000000000000001</v>
      </c>
      <c r="F55" s="4"/>
      <c r="G55" s="4" t="s">
        <v>26</v>
      </c>
      <c r="H55" s="4"/>
      <c r="I55" s="4"/>
      <c r="J55" s="4"/>
      <c r="K55" s="16">
        <f>E54</f>
        <v>3.0000000000000002E-2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4" t="s">
        <v>27</v>
      </c>
      <c r="B56" s="4"/>
      <c r="C56" s="4"/>
      <c r="D56" s="4"/>
      <c r="E56" s="14">
        <f>$E$26</f>
        <v>7.05</v>
      </c>
      <c r="F56" s="15"/>
      <c r="G56" s="4" t="s">
        <v>28</v>
      </c>
      <c r="H56" s="4"/>
      <c r="I56" s="4"/>
      <c r="J56" s="4"/>
      <c r="K56" s="17">
        <f>K52</f>
        <v>2.9832460107177723E-2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15" t="s">
        <v>29</v>
      </c>
      <c r="B57" s="15"/>
      <c r="C57" s="15"/>
      <c r="D57" s="15"/>
      <c r="E57" s="3">
        <f>E54/E55*E56</f>
        <v>1.5107142857142857</v>
      </c>
      <c r="F57" s="5"/>
      <c r="G57" s="15" t="s">
        <v>30</v>
      </c>
      <c r="H57" s="15"/>
      <c r="I57" s="15"/>
      <c r="J57" s="15"/>
      <c r="K57" s="16">
        <f>K55+K56+K54</f>
        <v>5.9832460107177729E-2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4" t="s">
        <v>31</v>
      </c>
      <c r="B59" s="4"/>
      <c r="C59" s="4"/>
      <c r="D59" s="4"/>
      <c r="E59" s="14">
        <f>E56</f>
        <v>7.05</v>
      </c>
      <c r="F59" s="4"/>
      <c r="G59" s="4" t="s">
        <v>30</v>
      </c>
      <c r="H59" s="4"/>
      <c r="I59" s="4"/>
      <c r="J59" s="4"/>
      <c r="K59" s="16">
        <f>K57</f>
        <v>5.9832460107177729E-2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4" t="s">
        <v>32</v>
      </c>
      <c r="B60" s="4"/>
      <c r="C60" s="4"/>
      <c r="D60" s="4"/>
      <c r="E60" s="3">
        <f>-E50</f>
        <v>-3.4</v>
      </c>
      <c r="F60" s="4"/>
      <c r="G60" s="4" t="s">
        <v>33</v>
      </c>
      <c r="H60" s="4"/>
      <c r="I60" s="4"/>
      <c r="J60" s="4"/>
      <c r="K60" s="16">
        <f>E52</f>
        <v>4.7413192023427697E-2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">
      <c r="A61" s="4" t="s">
        <v>34</v>
      </c>
      <c r="B61" s="4"/>
      <c r="C61" s="4"/>
      <c r="D61" s="4"/>
      <c r="E61" s="3">
        <f>-E57</f>
        <v>-1.5107142857142857</v>
      </c>
      <c r="F61" s="15"/>
      <c r="G61" s="15" t="s">
        <v>35</v>
      </c>
      <c r="H61" s="15"/>
      <c r="I61" s="15"/>
      <c r="J61" s="15"/>
      <c r="K61" s="16">
        <f>K59+K60</f>
        <v>0.10724565213060543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">
      <c r="A62" s="15" t="s">
        <v>19</v>
      </c>
      <c r="B62" s="15"/>
      <c r="C62" s="15"/>
      <c r="D62" s="15"/>
      <c r="E62" s="3">
        <f>SUM(E59:E61)</f>
        <v>2.1392857142857142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">
      <c r="A63" s="1"/>
      <c r="B63" s="1"/>
      <c r="C63" s="1"/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">
      <c r="A64" s="1" t="s">
        <v>38</v>
      </c>
      <c r="B64" s="1"/>
      <c r="C64" s="1"/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">
      <c r="A65" s="4" t="s">
        <v>18</v>
      </c>
      <c r="B65" s="4"/>
      <c r="C65" s="4"/>
      <c r="D65" s="4"/>
      <c r="E65" s="14">
        <f>$E$20</f>
        <v>3.4</v>
      </c>
      <c r="F65" s="4"/>
      <c r="G65" s="4" t="s">
        <v>19</v>
      </c>
      <c r="H65" s="4"/>
      <c r="I65" s="4"/>
      <c r="J65" s="4"/>
      <c r="K65" s="3">
        <f>E77</f>
        <v>2.328125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">
      <c r="A66" s="4" t="s">
        <v>20</v>
      </c>
      <c r="B66" s="4"/>
      <c r="C66" s="4"/>
      <c r="D66" s="4"/>
      <c r="E66" s="14">
        <f>$E$21</f>
        <v>71.709999999999994</v>
      </c>
      <c r="F66" s="4"/>
      <c r="G66" s="4" t="s">
        <v>20</v>
      </c>
      <c r="H66" s="4"/>
      <c r="I66" s="4"/>
      <c r="J66" s="4"/>
      <c r="K66" s="3">
        <f>E66</f>
        <v>71.709999999999994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">
      <c r="A67" s="15" t="s">
        <v>21</v>
      </c>
      <c r="B67" s="15"/>
      <c r="C67" s="15"/>
      <c r="D67" s="15"/>
      <c r="E67" s="16">
        <f>E65/E66</f>
        <v>4.7413192023427697E-2</v>
      </c>
      <c r="F67" s="15"/>
      <c r="G67" s="15" t="s">
        <v>22</v>
      </c>
      <c r="H67" s="15"/>
      <c r="I67" s="15"/>
      <c r="J67" s="15"/>
      <c r="K67" s="17">
        <f>K65/K66</f>
        <v>3.2465834611630183E-2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">
      <c r="A69" s="15" t="s">
        <v>23</v>
      </c>
      <c r="B69" s="15"/>
      <c r="C69" s="15"/>
      <c r="D69" s="15"/>
      <c r="E69" s="18">
        <f>$E$24+$K$7</f>
        <v>3.0000000000000002E-2</v>
      </c>
      <c r="F69" s="4"/>
      <c r="G69" s="4" t="s">
        <v>24</v>
      </c>
      <c r="H69" s="4"/>
      <c r="I69" s="4"/>
      <c r="J69" s="4"/>
      <c r="K69" s="16">
        <f>$K$24</f>
        <v>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">
      <c r="A70" s="4" t="s">
        <v>25</v>
      </c>
      <c r="B70" s="4"/>
      <c r="C70" s="4"/>
      <c r="D70" s="4"/>
      <c r="E70" s="18">
        <f>$E$25+$E$8</f>
        <v>0.16</v>
      </c>
      <c r="F70" s="4"/>
      <c r="G70" s="4" t="s">
        <v>26</v>
      </c>
      <c r="H70" s="4"/>
      <c r="I70" s="4"/>
      <c r="J70" s="4"/>
      <c r="K70" s="16">
        <f>E69</f>
        <v>3.0000000000000002E-2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">
      <c r="A71" s="4" t="s">
        <v>27</v>
      </c>
      <c r="B71" s="4"/>
      <c r="C71" s="4"/>
      <c r="D71" s="4"/>
      <c r="E71" s="14">
        <f>$E$26</f>
        <v>7.05</v>
      </c>
      <c r="F71" s="15"/>
      <c r="G71" s="4" t="s">
        <v>28</v>
      </c>
      <c r="H71" s="4"/>
      <c r="I71" s="4"/>
      <c r="J71" s="4"/>
      <c r="K71" s="17">
        <f>K67</f>
        <v>3.2465834611630183E-2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">
      <c r="A72" s="15" t="s">
        <v>29</v>
      </c>
      <c r="B72" s="15"/>
      <c r="C72" s="15"/>
      <c r="D72" s="15"/>
      <c r="E72" s="3">
        <f>E69/E70*E71</f>
        <v>1.3218749999999999</v>
      </c>
      <c r="F72" s="5"/>
      <c r="G72" s="15" t="s">
        <v>30</v>
      </c>
      <c r="H72" s="15"/>
      <c r="I72" s="15"/>
      <c r="J72" s="15"/>
      <c r="K72" s="16">
        <f>K70+K71+K69</f>
        <v>6.2465834611630189E-2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">
      <c r="A74" s="4" t="s">
        <v>31</v>
      </c>
      <c r="B74" s="4"/>
      <c r="C74" s="4"/>
      <c r="D74" s="4"/>
      <c r="E74" s="14">
        <f>E71</f>
        <v>7.05</v>
      </c>
      <c r="F74" s="4"/>
      <c r="G74" s="4" t="s">
        <v>30</v>
      </c>
      <c r="H74" s="4"/>
      <c r="I74" s="4"/>
      <c r="J74" s="4"/>
      <c r="K74" s="16">
        <f>K72</f>
        <v>6.2465834611630189E-2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">
      <c r="A75" s="4" t="s">
        <v>32</v>
      </c>
      <c r="B75" s="4"/>
      <c r="C75" s="4"/>
      <c r="D75" s="4"/>
      <c r="E75" s="3">
        <f>-E65</f>
        <v>-3.4</v>
      </c>
      <c r="F75" s="4"/>
      <c r="G75" s="4" t="s">
        <v>33</v>
      </c>
      <c r="H75" s="4"/>
      <c r="I75" s="4"/>
      <c r="J75" s="4"/>
      <c r="K75" s="16">
        <f>E67</f>
        <v>4.7413192023427697E-2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">
      <c r="A76" s="4" t="s">
        <v>34</v>
      </c>
      <c r="B76" s="4"/>
      <c r="C76" s="4"/>
      <c r="D76" s="4"/>
      <c r="E76" s="3">
        <f>-E72</f>
        <v>-1.3218749999999999</v>
      </c>
      <c r="F76" s="15"/>
      <c r="G76" s="15" t="s">
        <v>35</v>
      </c>
      <c r="H76" s="15"/>
      <c r="I76" s="15"/>
      <c r="J76" s="15"/>
      <c r="K76" s="16">
        <f>K74+K75</f>
        <v>0.10987902663505789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">
      <c r="A77" s="15" t="s">
        <v>19</v>
      </c>
      <c r="B77" s="15"/>
      <c r="C77" s="15"/>
      <c r="D77" s="15"/>
      <c r="E77" s="3">
        <f>SUM(E74:E76)</f>
        <v>2.328125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">
      <c r="A78" s="2"/>
      <c r="B78" s="1"/>
      <c r="C78" s="1"/>
      <c r="D78" s="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">
      <c r="A79" s="1" t="s">
        <v>39</v>
      </c>
      <c r="B79" s="1"/>
      <c r="C79" s="1"/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">
      <c r="A80" s="4" t="s">
        <v>18</v>
      </c>
      <c r="B80" s="4"/>
      <c r="C80" s="4"/>
      <c r="D80" s="4"/>
      <c r="E80" s="14">
        <f>$E$20</f>
        <v>3.4</v>
      </c>
      <c r="F80" s="4"/>
      <c r="G80" s="4" t="s">
        <v>19</v>
      </c>
      <c r="H80" s="4"/>
      <c r="I80" s="4"/>
      <c r="J80" s="4"/>
      <c r="K80" s="3">
        <f>E92</f>
        <v>0.71250000000000036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">
      <c r="A81" s="4" t="s">
        <v>20</v>
      </c>
      <c r="B81" s="4"/>
      <c r="C81" s="4"/>
      <c r="D81" s="4"/>
      <c r="E81" s="14">
        <f>$E$21</f>
        <v>71.709999999999994</v>
      </c>
      <c r="F81" s="4"/>
      <c r="G81" s="4" t="s">
        <v>20</v>
      </c>
      <c r="H81" s="4"/>
      <c r="I81" s="4"/>
      <c r="J81" s="4"/>
      <c r="K81" s="3">
        <f>E81</f>
        <v>71.709999999999994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">
      <c r="A82" s="15" t="s">
        <v>21</v>
      </c>
      <c r="B82" s="15"/>
      <c r="C82" s="15"/>
      <c r="D82" s="15"/>
      <c r="E82" s="16">
        <f>E80/E81</f>
        <v>4.7413192023427697E-2</v>
      </c>
      <c r="F82" s="15"/>
      <c r="G82" s="15" t="s">
        <v>22</v>
      </c>
      <c r="H82" s="15"/>
      <c r="I82" s="15"/>
      <c r="J82" s="15"/>
      <c r="K82" s="17">
        <f>K80/K81</f>
        <v>9.9358527402036035E-3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">
      <c r="A84" s="15" t="s">
        <v>23</v>
      </c>
      <c r="B84" s="15"/>
      <c r="C84" s="15"/>
      <c r="D84" s="15"/>
      <c r="E84" s="18">
        <f>$E$24</f>
        <v>0.05</v>
      </c>
      <c r="F84" s="4"/>
      <c r="G84" s="4" t="s">
        <v>24</v>
      </c>
      <c r="H84" s="4"/>
      <c r="I84" s="4"/>
      <c r="J84" s="4"/>
      <c r="K84" s="16">
        <f>$K$24</f>
        <v>0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">
      <c r="A85" s="4" t="s">
        <v>25</v>
      </c>
      <c r="B85" s="4"/>
      <c r="C85" s="4"/>
      <c r="D85" s="4"/>
      <c r="E85" s="18">
        <f>$E$25+$E$7</f>
        <v>0.12000000000000001</v>
      </c>
      <c r="F85" s="4"/>
      <c r="G85" s="4" t="s">
        <v>26</v>
      </c>
      <c r="H85" s="4"/>
      <c r="I85" s="4"/>
      <c r="J85" s="4"/>
      <c r="K85" s="16">
        <f>E84</f>
        <v>0.05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">
      <c r="A86" s="4" t="s">
        <v>27</v>
      </c>
      <c r="B86" s="4"/>
      <c r="C86" s="4"/>
      <c r="D86" s="4"/>
      <c r="E86" s="14">
        <f>$E$26</f>
        <v>7.05</v>
      </c>
      <c r="F86" s="15"/>
      <c r="G86" s="4" t="s">
        <v>28</v>
      </c>
      <c r="H86" s="4"/>
      <c r="I86" s="4"/>
      <c r="J86" s="4"/>
      <c r="K86" s="17">
        <f>K82</f>
        <v>9.9358527402036035E-3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">
      <c r="A87" s="15" t="s">
        <v>29</v>
      </c>
      <c r="B87" s="15"/>
      <c r="C87" s="15"/>
      <c r="D87" s="15"/>
      <c r="E87" s="3">
        <f>E84/E85*E86</f>
        <v>2.9374999999999996</v>
      </c>
      <c r="F87" s="5"/>
      <c r="G87" s="15" t="s">
        <v>30</v>
      </c>
      <c r="H87" s="15"/>
      <c r="I87" s="15"/>
      <c r="J87" s="15"/>
      <c r="K87" s="16">
        <f>K85+K86+K84</f>
        <v>5.9935852740203605E-2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">
      <c r="A89" s="4" t="s">
        <v>31</v>
      </c>
      <c r="B89" s="4"/>
      <c r="C89" s="4"/>
      <c r="D89" s="4"/>
      <c r="E89" s="14">
        <f>E86</f>
        <v>7.05</v>
      </c>
      <c r="F89" s="4"/>
      <c r="G89" s="4" t="s">
        <v>30</v>
      </c>
      <c r="H89" s="4"/>
      <c r="I89" s="4"/>
      <c r="J89" s="4"/>
      <c r="K89" s="16">
        <f>K87</f>
        <v>5.9935852740203605E-2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">
      <c r="A90" s="4" t="s">
        <v>32</v>
      </c>
      <c r="B90" s="4"/>
      <c r="C90" s="4"/>
      <c r="D90" s="4"/>
      <c r="E90" s="3">
        <f>-E80</f>
        <v>-3.4</v>
      </c>
      <c r="F90" s="4"/>
      <c r="G90" s="4" t="s">
        <v>33</v>
      </c>
      <c r="H90" s="4"/>
      <c r="I90" s="4"/>
      <c r="J90" s="4"/>
      <c r="K90" s="16">
        <f>E82</f>
        <v>4.7413192023427697E-2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">
      <c r="A91" s="4" t="s">
        <v>34</v>
      </c>
      <c r="B91" s="4"/>
      <c r="C91" s="4"/>
      <c r="D91" s="4"/>
      <c r="E91" s="3">
        <f>-E87</f>
        <v>-2.9374999999999996</v>
      </c>
      <c r="F91" s="15"/>
      <c r="G91" s="15" t="s">
        <v>35</v>
      </c>
      <c r="H91" s="15"/>
      <c r="I91" s="15"/>
      <c r="J91" s="15"/>
      <c r="K91" s="16">
        <f>K89+K90</f>
        <v>0.1073490447636313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">
      <c r="A92" s="15" t="s">
        <v>19</v>
      </c>
      <c r="B92" s="15"/>
      <c r="C92" s="15"/>
      <c r="D92" s="15"/>
      <c r="E92" s="3">
        <f>SUM(E89:E91)</f>
        <v>0.71250000000000036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">
      <c r="A93" s="2"/>
      <c r="B93" s="1"/>
      <c r="C93" s="1"/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">
      <c r="A94" s="1" t="s">
        <v>40</v>
      </c>
      <c r="B94" s="1"/>
      <c r="C94" s="1"/>
      <c r="D94" s="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">
      <c r="A95" s="4" t="s">
        <v>18</v>
      </c>
      <c r="B95" s="4"/>
      <c r="C95" s="4"/>
      <c r="D95" s="4"/>
      <c r="E95" s="14">
        <f>$E$20</f>
        <v>3.4</v>
      </c>
      <c r="F95" s="4"/>
      <c r="G95" s="4" t="s">
        <v>19</v>
      </c>
      <c r="H95" s="4"/>
      <c r="I95" s="4"/>
      <c r="J95" s="4"/>
      <c r="K95" s="3">
        <f>E107</f>
        <v>1.4468749999999999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">
      <c r="A96" s="4" t="s">
        <v>20</v>
      </c>
      <c r="B96" s="4"/>
      <c r="C96" s="4"/>
      <c r="D96" s="4"/>
      <c r="E96" s="14">
        <f>$E$21</f>
        <v>71.709999999999994</v>
      </c>
      <c r="F96" s="4"/>
      <c r="G96" s="4" t="s">
        <v>20</v>
      </c>
      <c r="H96" s="4"/>
      <c r="I96" s="4"/>
      <c r="J96" s="4"/>
      <c r="K96" s="3">
        <f>E96</f>
        <v>71.709999999999994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">
      <c r="A97" s="15" t="s">
        <v>21</v>
      </c>
      <c r="B97" s="15"/>
      <c r="C97" s="15"/>
      <c r="D97" s="15"/>
      <c r="E97" s="16">
        <f>E95/E96</f>
        <v>4.7413192023427697E-2</v>
      </c>
      <c r="F97" s="15"/>
      <c r="G97" s="15" t="s">
        <v>22</v>
      </c>
      <c r="H97" s="15"/>
      <c r="I97" s="15"/>
      <c r="J97" s="15"/>
      <c r="K97" s="17">
        <f>K95/K96</f>
        <v>2.0176753590852043E-2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">
      <c r="A99" s="15" t="s">
        <v>23</v>
      </c>
      <c r="B99" s="15"/>
      <c r="C99" s="15"/>
      <c r="D99" s="15"/>
      <c r="E99" s="18">
        <f>$E$24</f>
        <v>0.05</v>
      </c>
      <c r="F99" s="4"/>
      <c r="G99" s="4" t="s">
        <v>24</v>
      </c>
      <c r="H99" s="4"/>
      <c r="I99" s="4"/>
      <c r="J99" s="4"/>
      <c r="K99" s="16">
        <f>$K$24</f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">
      <c r="A100" s="4" t="s">
        <v>25</v>
      </c>
      <c r="B100" s="4"/>
      <c r="C100" s="4"/>
      <c r="D100" s="4"/>
      <c r="E100" s="18">
        <f>$E$25+$E$8</f>
        <v>0.16</v>
      </c>
      <c r="F100" s="4"/>
      <c r="G100" s="4" t="s">
        <v>26</v>
      </c>
      <c r="H100" s="4"/>
      <c r="I100" s="4"/>
      <c r="J100" s="4"/>
      <c r="K100" s="16">
        <f>E99</f>
        <v>0.05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">
      <c r="A101" s="4" t="s">
        <v>27</v>
      </c>
      <c r="B101" s="4"/>
      <c r="C101" s="4"/>
      <c r="D101" s="4"/>
      <c r="E101" s="14">
        <f>$E$26</f>
        <v>7.05</v>
      </c>
      <c r="F101" s="15"/>
      <c r="G101" s="4" t="s">
        <v>28</v>
      </c>
      <c r="H101" s="4"/>
      <c r="I101" s="4"/>
      <c r="J101" s="4"/>
      <c r="K101" s="17">
        <f>K97</f>
        <v>2.0176753590852043E-2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">
      <c r="A102" s="15" t="s">
        <v>29</v>
      </c>
      <c r="B102" s="15"/>
      <c r="C102" s="15"/>
      <c r="D102" s="15"/>
      <c r="E102" s="3">
        <f>E99/E100*E101</f>
        <v>2.203125</v>
      </c>
      <c r="F102" s="5"/>
      <c r="G102" s="15" t="s">
        <v>30</v>
      </c>
      <c r="H102" s="15"/>
      <c r="I102" s="15"/>
      <c r="J102" s="15"/>
      <c r="K102" s="16">
        <f>K100+K101+K99</f>
        <v>7.0176753590852042E-2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">
      <c r="A104" s="4" t="s">
        <v>31</v>
      </c>
      <c r="B104" s="4"/>
      <c r="C104" s="4"/>
      <c r="D104" s="4"/>
      <c r="E104" s="14">
        <f>E101</f>
        <v>7.05</v>
      </c>
      <c r="F104" s="4"/>
      <c r="G104" s="4" t="s">
        <v>30</v>
      </c>
      <c r="H104" s="4"/>
      <c r="I104" s="4"/>
      <c r="J104" s="4"/>
      <c r="K104" s="16">
        <f>K102</f>
        <v>7.0176753590852042E-2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">
      <c r="A105" s="4" t="s">
        <v>32</v>
      </c>
      <c r="B105" s="4"/>
      <c r="C105" s="4"/>
      <c r="D105" s="4"/>
      <c r="E105" s="3">
        <f>-E95</f>
        <v>-3.4</v>
      </c>
      <c r="F105" s="4"/>
      <c r="G105" s="4" t="s">
        <v>33</v>
      </c>
      <c r="H105" s="4"/>
      <c r="I105" s="4"/>
      <c r="J105" s="4"/>
      <c r="K105" s="16">
        <f>E97</f>
        <v>4.7413192023427697E-2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">
      <c r="A106" s="4" t="s">
        <v>34</v>
      </c>
      <c r="B106" s="4"/>
      <c r="C106" s="4"/>
      <c r="D106" s="4"/>
      <c r="E106" s="3">
        <f>-E102</f>
        <v>-2.203125</v>
      </c>
      <c r="F106" s="15"/>
      <c r="G106" s="15" t="s">
        <v>35</v>
      </c>
      <c r="H106" s="15"/>
      <c r="I106" s="15"/>
      <c r="J106" s="15"/>
      <c r="K106" s="16">
        <f>K104+K105</f>
        <v>0.11758994561427974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">
      <c r="A107" s="15" t="s">
        <v>19</v>
      </c>
      <c r="B107" s="15"/>
      <c r="C107" s="15"/>
      <c r="D107" s="15"/>
      <c r="E107" s="3">
        <f>SUM(E104:E106)</f>
        <v>1.4468749999999999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">
      <c r="A108" s="2"/>
      <c r="B108" s="1"/>
      <c r="C108" s="1"/>
      <c r="D108" s="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">
      <c r="A109" s="1" t="s">
        <v>41</v>
      </c>
      <c r="B109" s="1"/>
      <c r="C109" s="1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">
      <c r="A110" s="4" t="s">
        <v>18</v>
      </c>
      <c r="B110" s="4"/>
      <c r="C110" s="4"/>
      <c r="D110" s="4"/>
      <c r="E110" s="14">
        <f>$E$20</f>
        <v>3.4</v>
      </c>
      <c r="F110" s="4"/>
      <c r="G110" s="4" t="s">
        <v>19</v>
      </c>
      <c r="H110" s="4"/>
      <c r="I110" s="4"/>
      <c r="J110" s="4"/>
      <c r="K110" s="3">
        <f>E122</f>
        <v>-0.46249999999999991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">
      <c r="A111" s="4" t="s">
        <v>20</v>
      </c>
      <c r="B111" s="4"/>
      <c r="C111" s="4"/>
      <c r="D111" s="4"/>
      <c r="E111" s="14">
        <f>$E$21</f>
        <v>71.709999999999994</v>
      </c>
      <c r="F111" s="4"/>
      <c r="G111" s="4" t="s">
        <v>20</v>
      </c>
      <c r="H111" s="4"/>
      <c r="I111" s="4"/>
      <c r="J111" s="4"/>
      <c r="K111" s="3">
        <f>E111</f>
        <v>71.709999999999994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">
      <c r="A112" s="15" t="s">
        <v>21</v>
      </c>
      <c r="B112" s="15"/>
      <c r="C112" s="15"/>
      <c r="D112" s="15"/>
      <c r="E112" s="16">
        <f>E110/E111</f>
        <v>4.7413192023427697E-2</v>
      </c>
      <c r="F112" s="15"/>
      <c r="G112" s="15" t="s">
        <v>22</v>
      </c>
      <c r="H112" s="15"/>
      <c r="I112" s="15"/>
      <c r="J112" s="15"/>
      <c r="K112" s="17">
        <f>K110/K111</f>
        <v>-6.4495886208339138E-3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">
      <c r="A114" s="15" t="s">
        <v>23</v>
      </c>
      <c r="B114" s="15"/>
      <c r="C114" s="15"/>
      <c r="D114" s="15"/>
      <c r="E114" s="18">
        <f>$E$24+$K$8</f>
        <v>7.0000000000000007E-2</v>
      </c>
      <c r="F114" s="4"/>
      <c r="G114" s="4" t="s">
        <v>24</v>
      </c>
      <c r="H114" s="4"/>
      <c r="I114" s="4"/>
      <c r="J114" s="4"/>
      <c r="K114" s="16">
        <f>$K$24</f>
        <v>0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">
      <c r="A115" s="4" t="s">
        <v>25</v>
      </c>
      <c r="B115" s="4"/>
      <c r="C115" s="4"/>
      <c r="D115" s="4"/>
      <c r="E115" s="18">
        <f>$E$25+$E$7</f>
        <v>0.12000000000000001</v>
      </c>
      <c r="F115" s="4"/>
      <c r="G115" s="4" t="s">
        <v>26</v>
      </c>
      <c r="H115" s="4"/>
      <c r="I115" s="4"/>
      <c r="J115" s="4"/>
      <c r="K115" s="16">
        <f>E114</f>
        <v>7.0000000000000007E-2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">
      <c r="A116" s="4" t="s">
        <v>27</v>
      </c>
      <c r="B116" s="4"/>
      <c r="C116" s="4"/>
      <c r="D116" s="4"/>
      <c r="E116" s="14">
        <f>$E$26</f>
        <v>7.05</v>
      </c>
      <c r="F116" s="15"/>
      <c r="G116" s="4" t="s">
        <v>28</v>
      </c>
      <c r="H116" s="4"/>
      <c r="I116" s="4"/>
      <c r="J116" s="4"/>
      <c r="K116" s="17">
        <f>K112</f>
        <v>-6.4495886208339138E-3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">
      <c r="A117" s="15" t="s">
        <v>29</v>
      </c>
      <c r="B117" s="15"/>
      <c r="C117" s="15"/>
      <c r="D117" s="15"/>
      <c r="E117" s="3">
        <f>E114/E115*E116</f>
        <v>4.1124999999999998</v>
      </c>
      <c r="F117" s="5"/>
      <c r="G117" s="15" t="s">
        <v>30</v>
      </c>
      <c r="H117" s="15"/>
      <c r="I117" s="15"/>
      <c r="J117" s="15"/>
      <c r="K117" s="16">
        <f>K115+K116+K114</f>
        <v>6.3550411379166089E-2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">
      <c r="A119" s="4" t="s">
        <v>31</v>
      </c>
      <c r="B119" s="4"/>
      <c r="C119" s="4"/>
      <c r="D119" s="4"/>
      <c r="E119" s="14">
        <f>E116</f>
        <v>7.05</v>
      </c>
      <c r="F119" s="4"/>
      <c r="G119" s="4" t="s">
        <v>30</v>
      </c>
      <c r="H119" s="4"/>
      <c r="I119" s="4"/>
      <c r="J119" s="4"/>
      <c r="K119" s="16">
        <f>K117</f>
        <v>6.3550411379166089E-2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">
      <c r="A120" s="4" t="s">
        <v>32</v>
      </c>
      <c r="B120" s="4"/>
      <c r="C120" s="4"/>
      <c r="D120" s="4"/>
      <c r="E120" s="3">
        <f>-E110</f>
        <v>-3.4</v>
      </c>
      <c r="F120" s="4"/>
      <c r="G120" s="4" t="s">
        <v>33</v>
      </c>
      <c r="H120" s="4"/>
      <c r="I120" s="4"/>
      <c r="J120" s="4"/>
      <c r="K120" s="16">
        <f>E112</f>
        <v>4.7413192023427697E-2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">
      <c r="A121" s="4" t="s">
        <v>34</v>
      </c>
      <c r="B121" s="4"/>
      <c r="C121" s="4"/>
      <c r="D121" s="4"/>
      <c r="E121" s="3">
        <f>-E117</f>
        <v>-4.1124999999999998</v>
      </c>
      <c r="F121" s="15"/>
      <c r="G121" s="15" t="s">
        <v>35</v>
      </c>
      <c r="H121" s="15"/>
      <c r="I121" s="15"/>
      <c r="J121" s="15"/>
      <c r="K121" s="16">
        <f>K119+K120</f>
        <v>0.11096360340259379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">
      <c r="A122" s="15" t="s">
        <v>19</v>
      </c>
      <c r="B122" s="15"/>
      <c r="C122" s="15"/>
      <c r="D122" s="15"/>
      <c r="E122" s="3">
        <f>SUM(E119:E121)</f>
        <v>-0.46249999999999991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x14ac:dyDescent="0.2">
      <c r="A123" s="2"/>
      <c r="B123" s="1"/>
      <c r="C123" s="1"/>
      <c r="D123" s="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x14ac:dyDescent="0.2">
      <c r="A124" s="1" t="s">
        <v>42</v>
      </c>
      <c r="B124" s="1"/>
      <c r="C124" s="1"/>
      <c r="D124" s="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x14ac:dyDescent="0.2">
      <c r="A125" s="4" t="s">
        <v>18</v>
      </c>
      <c r="B125" s="4"/>
      <c r="C125" s="4"/>
      <c r="D125" s="4"/>
      <c r="E125" s="14">
        <f>$E$20</f>
        <v>3.4</v>
      </c>
      <c r="F125" s="4"/>
      <c r="G125" s="4" t="s">
        <v>19</v>
      </c>
      <c r="H125" s="4"/>
      <c r="I125" s="4"/>
      <c r="J125" s="4"/>
      <c r="K125" s="3">
        <f>E137</f>
        <v>0.125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x14ac:dyDescent="0.2">
      <c r="A126" s="4" t="s">
        <v>20</v>
      </c>
      <c r="B126" s="4"/>
      <c r="C126" s="4"/>
      <c r="D126" s="4"/>
      <c r="E126" s="14">
        <f>$E$21</f>
        <v>71.709999999999994</v>
      </c>
      <c r="F126" s="4"/>
      <c r="G126" s="4" t="s">
        <v>20</v>
      </c>
      <c r="H126" s="4"/>
      <c r="I126" s="4"/>
      <c r="J126" s="4"/>
      <c r="K126" s="3">
        <f>E126</f>
        <v>71.709999999999994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x14ac:dyDescent="0.2">
      <c r="A127" s="15" t="s">
        <v>21</v>
      </c>
      <c r="B127" s="15"/>
      <c r="C127" s="15"/>
      <c r="D127" s="15"/>
      <c r="E127" s="16">
        <f>E125/E126</f>
        <v>4.7413192023427697E-2</v>
      </c>
      <c r="F127" s="15"/>
      <c r="G127" s="15" t="s">
        <v>22</v>
      </c>
      <c r="H127" s="15"/>
      <c r="I127" s="15"/>
      <c r="J127" s="15"/>
      <c r="K127" s="17">
        <f>K125/K126</f>
        <v>1.7431320596848418E-3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x14ac:dyDescent="0.2">
      <c r="A129" s="15" t="s">
        <v>23</v>
      </c>
      <c r="B129" s="15"/>
      <c r="C129" s="15"/>
      <c r="D129" s="15"/>
      <c r="E129" s="18">
        <f>$E$24+$K$8</f>
        <v>7.0000000000000007E-2</v>
      </c>
      <c r="F129" s="4"/>
      <c r="G129" s="4" t="s">
        <v>24</v>
      </c>
      <c r="H129" s="4"/>
      <c r="I129" s="4"/>
      <c r="J129" s="4"/>
      <c r="K129" s="16">
        <f>$K$24</f>
        <v>0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x14ac:dyDescent="0.2">
      <c r="A130" s="4" t="s">
        <v>25</v>
      </c>
      <c r="B130" s="4"/>
      <c r="C130" s="4"/>
      <c r="D130" s="4"/>
      <c r="E130" s="18">
        <f>$E$25</f>
        <v>0.14000000000000001</v>
      </c>
      <c r="F130" s="4"/>
      <c r="G130" s="4" t="s">
        <v>26</v>
      </c>
      <c r="H130" s="4"/>
      <c r="I130" s="4"/>
      <c r="J130" s="4"/>
      <c r="K130" s="16">
        <f>E129</f>
        <v>7.0000000000000007E-2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x14ac:dyDescent="0.2">
      <c r="A131" s="4" t="s">
        <v>27</v>
      </c>
      <c r="B131" s="4"/>
      <c r="C131" s="4"/>
      <c r="D131" s="4"/>
      <c r="E131" s="14">
        <f>$E$26</f>
        <v>7.05</v>
      </c>
      <c r="F131" s="15"/>
      <c r="G131" s="4" t="s">
        <v>28</v>
      </c>
      <c r="H131" s="4"/>
      <c r="I131" s="4"/>
      <c r="J131" s="4"/>
      <c r="K131" s="17">
        <f>K127</f>
        <v>1.7431320596848418E-3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x14ac:dyDescent="0.2">
      <c r="A132" s="15" t="s">
        <v>29</v>
      </c>
      <c r="B132" s="15"/>
      <c r="C132" s="15"/>
      <c r="D132" s="15"/>
      <c r="E132" s="3">
        <f>E129/E130*E131</f>
        <v>3.5249999999999999</v>
      </c>
      <c r="F132" s="5"/>
      <c r="G132" s="15" t="s">
        <v>30</v>
      </c>
      <c r="H132" s="15"/>
      <c r="I132" s="15"/>
      <c r="J132" s="15"/>
      <c r="K132" s="16">
        <f>K130+K131+K129</f>
        <v>7.1743132059684855E-2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x14ac:dyDescent="0.2">
      <c r="A134" s="4" t="s">
        <v>31</v>
      </c>
      <c r="B134" s="4"/>
      <c r="C134" s="4"/>
      <c r="D134" s="4"/>
      <c r="E134" s="14">
        <f>E131</f>
        <v>7.05</v>
      </c>
      <c r="F134" s="4"/>
      <c r="G134" s="4" t="s">
        <v>30</v>
      </c>
      <c r="H134" s="4"/>
      <c r="I134" s="4"/>
      <c r="J134" s="4"/>
      <c r="K134" s="16">
        <f>K132</f>
        <v>7.1743132059684855E-2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x14ac:dyDescent="0.2">
      <c r="A135" s="4" t="s">
        <v>32</v>
      </c>
      <c r="B135" s="4"/>
      <c r="C135" s="4"/>
      <c r="D135" s="4"/>
      <c r="E135" s="3">
        <f>-E125</f>
        <v>-3.4</v>
      </c>
      <c r="F135" s="4"/>
      <c r="G135" s="4" t="s">
        <v>33</v>
      </c>
      <c r="H135" s="4"/>
      <c r="I135" s="4"/>
      <c r="J135" s="4"/>
      <c r="K135" s="16">
        <f>E127</f>
        <v>4.7413192023427697E-2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x14ac:dyDescent="0.2">
      <c r="A136" s="4" t="s">
        <v>34</v>
      </c>
      <c r="B136" s="4"/>
      <c r="C136" s="4"/>
      <c r="D136" s="4"/>
      <c r="E136" s="3">
        <f>-E132</f>
        <v>-3.5249999999999999</v>
      </c>
      <c r="F136" s="15"/>
      <c r="G136" s="15" t="s">
        <v>35</v>
      </c>
      <c r="H136" s="15"/>
      <c r="I136" s="15"/>
      <c r="J136" s="15"/>
      <c r="K136" s="16">
        <f>K134+K135</f>
        <v>0.11915632408311255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x14ac:dyDescent="0.2">
      <c r="A137" s="15" t="s">
        <v>19</v>
      </c>
      <c r="B137" s="15"/>
      <c r="C137" s="15"/>
      <c r="D137" s="15"/>
      <c r="E137" s="3">
        <f>SUM(E134:E136)</f>
        <v>0.125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x14ac:dyDescent="0.2">
      <c r="A138" s="2"/>
      <c r="B138" s="1"/>
      <c r="C138" s="1"/>
      <c r="D138" s="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x14ac:dyDescent="0.2">
      <c r="A139" s="1" t="s">
        <v>43</v>
      </c>
      <c r="B139" s="1"/>
      <c r="C139" s="1"/>
      <c r="D139" s="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x14ac:dyDescent="0.2">
      <c r="A140" s="4" t="s">
        <v>18</v>
      </c>
      <c r="B140" s="4"/>
      <c r="C140" s="4"/>
      <c r="D140" s="4"/>
      <c r="E140" s="14">
        <f>$E$20</f>
        <v>3.4</v>
      </c>
      <c r="F140" s="4"/>
      <c r="G140" s="4" t="s">
        <v>19</v>
      </c>
      <c r="H140" s="4"/>
      <c r="I140" s="4"/>
      <c r="J140" s="4"/>
      <c r="K140" s="3">
        <f>E152</f>
        <v>0.56562499999999938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x14ac:dyDescent="0.2">
      <c r="A141" s="4" t="s">
        <v>20</v>
      </c>
      <c r="B141" s="4"/>
      <c r="C141" s="4"/>
      <c r="D141" s="4"/>
      <c r="E141" s="14">
        <f>$E$21</f>
        <v>71.709999999999994</v>
      </c>
      <c r="F141" s="4"/>
      <c r="G141" s="4" t="s">
        <v>20</v>
      </c>
      <c r="H141" s="4"/>
      <c r="I141" s="4"/>
      <c r="J141" s="4"/>
      <c r="K141" s="3">
        <f>E141</f>
        <v>71.709999999999994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x14ac:dyDescent="0.2">
      <c r="A142" s="15" t="s">
        <v>21</v>
      </c>
      <c r="B142" s="15"/>
      <c r="C142" s="15"/>
      <c r="D142" s="15"/>
      <c r="E142" s="16">
        <f>E140/E141</f>
        <v>4.7413192023427697E-2</v>
      </c>
      <c r="F142" s="15"/>
      <c r="G142" s="15" t="s">
        <v>22</v>
      </c>
      <c r="H142" s="15"/>
      <c r="I142" s="15"/>
      <c r="J142" s="15"/>
      <c r="K142" s="17">
        <f>K140/K141</f>
        <v>7.8876725700739014E-3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x14ac:dyDescent="0.2">
      <c r="A144" s="15" t="s">
        <v>23</v>
      </c>
      <c r="B144" s="15"/>
      <c r="C144" s="15"/>
      <c r="D144" s="15"/>
      <c r="E144" s="18">
        <f>$E$24+$K$8</f>
        <v>7.0000000000000007E-2</v>
      </c>
      <c r="F144" s="4"/>
      <c r="G144" s="4" t="s">
        <v>24</v>
      </c>
      <c r="H144" s="4"/>
      <c r="I144" s="4"/>
      <c r="J144" s="4"/>
      <c r="K144" s="16">
        <f>$K$24</f>
        <v>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x14ac:dyDescent="0.2">
      <c r="A145" s="4" t="s">
        <v>25</v>
      </c>
      <c r="B145" s="4"/>
      <c r="C145" s="4"/>
      <c r="D145" s="4"/>
      <c r="E145" s="18">
        <f>$E$25+$E$8</f>
        <v>0.16</v>
      </c>
      <c r="F145" s="4"/>
      <c r="G145" s="4" t="s">
        <v>26</v>
      </c>
      <c r="H145" s="4"/>
      <c r="I145" s="4"/>
      <c r="J145" s="4"/>
      <c r="K145" s="16">
        <f>E144</f>
        <v>7.0000000000000007E-2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x14ac:dyDescent="0.2">
      <c r="A146" s="4" t="s">
        <v>27</v>
      </c>
      <c r="B146" s="4"/>
      <c r="C146" s="4"/>
      <c r="D146" s="4"/>
      <c r="E146" s="14">
        <f>$E$26</f>
        <v>7.05</v>
      </c>
      <c r="F146" s="15"/>
      <c r="G146" s="4" t="s">
        <v>28</v>
      </c>
      <c r="H146" s="4"/>
      <c r="I146" s="4"/>
      <c r="J146" s="4"/>
      <c r="K146" s="17">
        <f>K142</f>
        <v>7.8876725700739014E-3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x14ac:dyDescent="0.2">
      <c r="A147" s="15" t="s">
        <v>29</v>
      </c>
      <c r="B147" s="15"/>
      <c r="C147" s="15"/>
      <c r="D147" s="15"/>
      <c r="E147" s="3">
        <f>E144/E145*E146</f>
        <v>3.0843750000000005</v>
      </c>
      <c r="F147" s="5"/>
      <c r="G147" s="15" t="s">
        <v>30</v>
      </c>
      <c r="H147" s="15"/>
      <c r="I147" s="15"/>
      <c r="J147" s="15"/>
      <c r="K147" s="16">
        <f>K145+K146+K144</f>
        <v>7.788767257007391E-2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x14ac:dyDescent="0.2">
      <c r="A149" s="4" t="s">
        <v>31</v>
      </c>
      <c r="B149" s="4"/>
      <c r="C149" s="4"/>
      <c r="D149" s="4"/>
      <c r="E149" s="14">
        <f>E146</f>
        <v>7.05</v>
      </c>
      <c r="F149" s="4"/>
      <c r="G149" s="4" t="s">
        <v>30</v>
      </c>
      <c r="H149" s="4"/>
      <c r="I149" s="4"/>
      <c r="J149" s="4"/>
      <c r="K149" s="16">
        <f>K147</f>
        <v>7.788767257007391E-2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x14ac:dyDescent="0.2">
      <c r="A150" s="4" t="s">
        <v>32</v>
      </c>
      <c r="B150" s="4"/>
      <c r="C150" s="4"/>
      <c r="D150" s="4"/>
      <c r="E150" s="3">
        <f>-E140</f>
        <v>-3.4</v>
      </c>
      <c r="F150" s="4"/>
      <c r="G150" s="4" t="s">
        <v>33</v>
      </c>
      <c r="H150" s="4"/>
      <c r="I150" s="4"/>
      <c r="J150" s="4"/>
      <c r="K150" s="16">
        <f>E142</f>
        <v>4.7413192023427697E-2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x14ac:dyDescent="0.2">
      <c r="A151" s="4" t="s">
        <v>34</v>
      </c>
      <c r="B151" s="4"/>
      <c r="C151" s="4"/>
      <c r="D151" s="4"/>
      <c r="E151" s="3">
        <f>-E147</f>
        <v>-3.0843750000000005</v>
      </c>
      <c r="F151" s="15"/>
      <c r="G151" s="15" t="s">
        <v>35</v>
      </c>
      <c r="H151" s="15"/>
      <c r="I151" s="15"/>
      <c r="J151" s="15"/>
      <c r="K151" s="16">
        <f>K149+K150</f>
        <v>0.12530086459350159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x14ac:dyDescent="0.2">
      <c r="A152" s="15" t="s">
        <v>19</v>
      </c>
      <c r="B152" s="15"/>
      <c r="C152" s="15"/>
      <c r="D152" s="15"/>
      <c r="E152" s="3">
        <f>SUM(E149:E151)</f>
        <v>0.56562499999999938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spans="1:34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spans="1:34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spans="1:34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spans="1:34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34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 spans="1:34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spans="1:34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spans="1:34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spans="1:34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 spans="1:34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 spans="1:34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 spans="1:34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 spans="1:34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 spans="1:34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 spans="1:34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 spans="1:34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 spans="1:34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 spans="1:34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 spans="1:34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 spans="1:34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 spans="1:34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1:34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1:34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1:34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1:34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1:34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1:34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1:34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1:34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1:34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1:34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1:34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1:34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1:34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1:34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1:34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1:34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1:34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1:34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1:34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1:34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1:34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1:34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1:34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1:34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1:34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1:34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1:34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1:34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1:34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:34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:34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:34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:34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:34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:34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:34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:34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:34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:34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:34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:34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:34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:34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:34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:34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:34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:34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:34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:34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:34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:34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:34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:34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:34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:34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:34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:34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:34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:34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:34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:34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:34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:34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:34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:34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:34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:34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:34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:34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:34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:34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:34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:34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:34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:34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:34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:34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:34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:34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:34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:34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:34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:34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:34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:34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:34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:34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:34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:34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:34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:34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:34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:34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:34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:34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:34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:34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:34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:34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:34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:34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:34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:34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:34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:34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:34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:34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:34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:34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:34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:34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:34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:34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:34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:34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:34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:34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:34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:34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:34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:34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:34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:34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:34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:34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:34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:34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:34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:34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:34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:34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:34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:34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:34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:34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:34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:34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:34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:34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:34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:34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:34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:34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:34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:34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:34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:34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:34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:34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:34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:34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:34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:34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:34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:34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:34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:34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:34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:34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:34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:34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:34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:34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:34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:34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:34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:34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:34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:34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:34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:34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:34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:34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:34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:34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:34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:34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:34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:34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:34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:34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:34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:34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:34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:34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:34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:34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:34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:34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:34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:34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:34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:34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:34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:34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:34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:34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:34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:34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:34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:34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:34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:34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:34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:34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:34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:34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:34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:34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:34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:34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:34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:34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:34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:34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:34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:34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:34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:34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:34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:34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:34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:34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:34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:34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:34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:34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:34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:34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:34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:34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:34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:34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:34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:34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:34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:34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:34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:34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:34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:34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:34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:34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:34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:34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:34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:34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:34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:34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:34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:34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:34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:34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:34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:34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:34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:34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:34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:34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:34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:34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:34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:34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:34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:34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:34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:34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:34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:34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:34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:34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:34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:34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:34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spans="1:34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 spans="1:34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 spans="1:34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 spans="1:34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 spans="1:34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 spans="1:34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 spans="1:34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 spans="1:34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 spans="1:34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 spans="1:34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 spans="1:34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 spans="1:34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 spans="1:34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 spans="1:34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 spans="1:34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 spans="1:34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 spans="1:34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 spans="1:34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 spans="1:34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 spans="1:34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 spans="1:34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 spans="1:34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 spans="1:34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 spans="1:34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 spans="1:34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 spans="1:34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 spans="1:34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 spans="1:34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 spans="1:34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 spans="1:34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 spans="1:34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 spans="1:34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 spans="1:34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 spans="1:34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 spans="1:34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 spans="1:34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 spans="1:34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 spans="1:34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 spans="1:34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 spans="1:34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 spans="1:34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 spans="1:34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 spans="1:34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 spans="1:34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 spans="1:34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 spans="1:34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 spans="1:34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 spans="1:34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 spans="1:34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 spans="1:34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 spans="1:34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 spans="1:34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 spans="1:34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 spans="1:34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 spans="1:34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 spans="1:34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spans="1:34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spans="1:34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spans="1:34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spans="1:34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 spans="1:34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spans="1:34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spans="1:34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spans="1:34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spans="1:34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spans="1:34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 spans="1:34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spans="1:34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spans="1:34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spans="1:34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spans="1:34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spans="1:34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spans="1:34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spans="1:34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spans="1:34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 spans="1:34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spans="1:34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spans="1:34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 spans="1:34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spans="1:34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spans="1:34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spans="1:34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spans="1:34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spans="1:34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spans="1:34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spans="1:34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spans="1:34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spans="1:34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spans="1:34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spans="1:34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spans="1:34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 spans="1:34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 spans="1:34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spans="1:34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spans="1:34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spans="1:34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 spans="1:34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spans="1:34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spans="1:34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 spans="1:34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spans="1:34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spans="1:34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 spans="1:34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spans="1:34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spans="1:34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spans="1:34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spans="1:34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spans="1:34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spans="1:34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spans="1:34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spans="1:34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spans="1:34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spans="1:34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 spans="1:34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spans="1:34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spans="1:34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 spans="1:34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spans="1:34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 spans="1:34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 spans="1:34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spans="1:34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spans="1:34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 spans="1:34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spans="1:34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spans="1:34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spans="1:34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 spans="1:34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 spans="1:34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spans="1:34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spans="1:34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 spans="1:34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 spans="1:34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 spans="1:34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spans="1:34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spans="1:34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spans="1:34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 spans="1:34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 spans="1:34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 spans="1:34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spans="1:34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 spans="1:34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spans="1:34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 spans="1:34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spans="1:34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spans="1:34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spans="1:34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spans="1:34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 spans="1:34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spans="1:34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spans="1:34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spans="1:34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spans="1:34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spans="1:34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 spans="1:34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spans="1:34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spans="1:34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spans="1:34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spans="1:34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spans="1:34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spans="1:34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spans="1:34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spans="1:34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spans="1:34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spans="1:34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spans="1:34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 spans="1:34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spans="1:34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spans="1:34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 spans="1:34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spans="1:34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 spans="1:34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 spans="1:34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 spans="1:34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 spans="1:34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 spans="1:34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 spans="1:34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 spans="1:34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 spans="1:34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 spans="1:34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 spans="1:34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 spans="1:34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 spans="1:34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 spans="1:34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 spans="1:34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 spans="1:34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 spans="1:34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 spans="1:34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 spans="1:34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 spans="1:34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 spans="1:34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 spans="1:34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 spans="1:34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 spans="1:34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 spans="1:34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 spans="1:34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 spans="1:34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 spans="1:34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 spans="1:34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 spans="1:34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 spans="1:34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 spans="1:34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 spans="1:34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 spans="1:34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 spans="1:34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 spans="1:34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 spans="1:34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 spans="1:34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 spans="1:34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 spans="1:34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 spans="1:34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 spans="1:34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 spans="1:34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 spans="1:34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 spans="1:34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 spans="1:34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 spans="1:34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 spans="1:34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 spans="1:34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 spans="1:34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 spans="1:34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 spans="1:34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 spans="1:34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 spans="1:34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 spans="1:34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 spans="1:34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 spans="1:34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 spans="1:34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 spans="1:34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 spans="1:34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 spans="1:34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 spans="1:34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 spans="1:34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 spans="1:34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 spans="1:34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 spans="1:34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 spans="1:34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 spans="1:34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 spans="1:34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 spans="1:34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 spans="1:34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 spans="1:34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 spans="1:34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 spans="1:34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 spans="1:34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 spans="1:34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 spans="1:34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 spans="1:34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 spans="1:34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 spans="1:34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 spans="1:34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 spans="1:34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 spans="1:34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 spans="1:34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 spans="1:34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 spans="1:34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 spans="1:34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 spans="1:34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 spans="1:34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 spans="1:34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 spans="1:34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 spans="1:34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 spans="1:34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 spans="1:34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 spans="1:34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 spans="1:34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 spans="1:34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 spans="1:34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 spans="1:34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 spans="1:34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 spans="1:34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 spans="1:34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 spans="1:34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 spans="1:34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 spans="1:34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 spans="1:34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 spans="1:34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 spans="1:34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 spans="1:34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 spans="1:34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 spans="1:34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 spans="1:34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 spans="1:34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 spans="1:34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 spans="1:34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 spans="1:34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 spans="1:34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 spans="1:34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 spans="1:34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 spans="1:34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 spans="1:34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 spans="1:34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 spans="1:34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 spans="1:34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 spans="1:34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 spans="1:34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 spans="1:34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 spans="1:34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 spans="1:34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 spans="1:34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 spans="1:34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 spans="1:34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 spans="1:34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 spans="1:34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 spans="1:34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 spans="1:34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 spans="1:34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 spans="1:34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 spans="1:34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 spans="1:34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 spans="1:34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 spans="1:34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 spans="1:34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  <row r="1001" spans="1:34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</row>
    <row r="1002" spans="1:34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</row>
    <row r="1003" spans="1:34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</row>
    <row r="1004" spans="1:34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</row>
    <row r="1005" spans="1:34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</row>
    <row r="1006" spans="1:34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</row>
    <row r="1007" spans="1:34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</row>
    <row r="1008" spans="1:34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</row>
    <row r="1009" spans="1:34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</row>
    <row r="1010" spans="1:34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</row>
    <row r="1011" spans="1:34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</row>
    <row r="1012" spans="1:34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</row>
    <row r="1013" spans="1:34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</row>
    <row r="1014" spans="1:34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</row>
    <row r="1015" spans="1:34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</row>
    <row r="1016" spans="1:34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</row>
    <row r="1017" spans="1:34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</row>
    <row r="1018" spans="1:34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</row>
    <row r="1019" spans="1:34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</row>
    <row r="1020" spans="1:34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</row>
    <row r="1021" spans="1:34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</row>
    <row r="1022" spans="1:34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</row>
    <row r="1023" spans="1:34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</row>
    <row r="1024" spans="1:34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</row>
    <row r="1025" spans="1:34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</row>
    <row r="1026" spans="1:34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</row>
  </sheetData>
  <mergeCells count="8">
    <mergeCell ref="I13:K13"/>
    <mergeCell ref="G11:K12"/>
    <mergeCell ref="A13:B14"/>
    <mergeCell ref="C13:E13"/>
    <mergeCell ref="G15:G17"/>
    <mergeCell ref="G13:H14"/>
    <mergeCell ref="A11:E12"/>
    <mergeCell ref="A15:A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DGI&amp;R DGI&amp;R</dc:creator>
  <cp:lastModifiedBy>DGI&amp;R</cp:lastModifiedBy>
  <dcterms:created xsi:type="dcterms:W3CDTF">2018-10-15T04:27:22Z</dcterms:created>
  <dcterms:modified xsi:type="dcterms:W3CDTF">2018-10-15T04:27:50Z</dcterms:modified>
</cp:coreProperties>
</file>